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 activeTab="2"/>
  </bookViews>
  <sheets>
    <sheet name="Appendix 1" sheetId="2" r:id="rId1"/>
    <sheet name="Appendix 2" sheetId="1" r:id="rId2"/>
    <sheet name="Appendix 3" sheetId="3" r:id="rId3"/>
  </sheets>
  <definedNames>
    <definedName name="_xlnm.Print_Area" localSheetId="2">'Appendix 3'!$A$1:$F$16</definedName>
  </definedNames>
  <calcPr calcId="144525" calcOnSave="0"/>
</workbook>
</file>

<file path=xl/calcChain.xml><?xml version="1.0" encoding="utf-8"?>
<calcChain xmlns="http://schemas.openxmlformats.org/spreadsheetml/2006/main">
  <c r="D7" i="3" l="1"/>
  <c r="D12" i="3"/>
  <c r="E16" i="3" l="1"/>
  <c r="D16" i="3"/>
  <c r="C16" i="3"/>
  <c r="F15" i="3"/>
  <c r="F14" i="3"/>
  <c r="F13" i="3"/>
  <c r="F12" i="3"/>
  <c r="F11" i="3"/>
  <c r="F10" i="3"/>
  <c r="F9" i="3"/>
  <c r="F8" i="3"/>
  <c r="F7" i="3"/>
  <c r="F16" i="3" l="1"/>
  <c r="B5" i="2" l="1"/>
  <c r="B36" i="2" l="1"/>
  <c r="D12" i="1"/>
  <c r="B16" i="2"/>
  <c r="B7" i="2"/>
  <c r="B37" i="2"/>
  <c r="B44" i="2"/>
  <c r="B45" i="2" s="1"/>
  <c r="B32" i="2"/>
  <c r="B27" i="2"/>
  <c r="B22" i="2"/>
  <c r="B17" i="2"/>
  <c r="B12" i="2"/>
  <c r="B8" i="2"/>
  <c r="B39" i="2" l="1"/>
  <c r="B47" i="2" s="1"/>
  <c r="C14" i="1" l="1"/>
  <c r="D14" i="1" s="1"/>
  <c r="D15" i="1"/>
  <c r="D13" i="1"/>
  <c r="D11" i="1"/>
  <c r="C9" i="1"/>
  <c r="C17" i="1" s="1"/>
  <c r="B9" i="1"/>
  <c r="B17" i="1" s="1"/>
  <c r="D7" i="1"/>
  <c r="D8" i="1" l="1"/>
  <c r="D9" i="1" s="1"/>
  <c r="D17" i="1" s="1"/>
  <c r="B49" i="2" s="1"/>
  <c r="B51" i="2" s="1"/>
</calcChain>
</file>

<file path=xl/sharedStrings.xml><?xml version="1.0" encoding="utf-8"?>
<sst xmlns="http://schemas.openxmlformats.org/spreadsheetml/2006/main" count="81" uniqueCount="76">
  <si>
    <t>2013/14 £'000s</t>
  </si>
  <si>
    <t>Source</t>
  </si>
  <si>
    <t>Baseline allocation</t>
  </si>
  <si>
    <t>Growth on baseline</t>
  </si>
  <si>
    <t>Running cost allowance</t>
  </si>
  <si>
    <t>Support for health and social care interaction</t>
  </si>
  <si>
    <t>Gloucestershire CCG</t>
  </si>
  <si>
    <t>Recurrent              £'000</t>
  </si>
  <si>
    <t>Non recurrent            £'000</t>
  </si>
  <si>
    <t>Total                 £'000</t>
  </si>
  <si>
    <t>Brought forward surplus</t>
  </si>
  <si>
    <t>Other minor allocations</t>
  </si>
  <si>
    <t>2013/14 Anticipated Allocation</t>
  </si>
  <si>
    <t>Acute contracts -NHS (includes Ambulance services)</t>
  </si>
  <si>
    <t>Acute contracts - Other providers (non-nhs, incl. VS)</t>
  </si>
  <si>
    <t>Sub-total Acute services</t>
  </si>
  <si>
    <t>MH contracts - NHS</t>
  </si>
  <si>
    <t>MH - NCAs</t>
  </si>
  <si>
    <t>Sub-total MH services</t>
  </si>
  <si>
    <t>CH Contracts - NHS</t>
  </si>
  <si>
    <t>CH Contracts - Other providers (non-nhs, incl. VS)</t>
  </si>
  <si>
    <t>Sub-total Community services</t>
  </si>
  <si>
    <t>Continuing Care Services (All Care Groups)</t>
  </si>
  <si>
    <t>Local Authority / Joint Services</t>
  </si>
  <si>
    <t>Sub-total Continuing Care  services</t>
  </si>
  <si>
    <t>Prescribing</t>
  </si>
  <si>
    <t>Enhanced services</t>
  </si>
  <si>
    <t>Out of Hours</t>
  </si>
  <si>
    <t>Sub-total Primary Care services</t>
  </si>
  <si>
    <t>Re-ablement funding (share of £300m)</t>
  </si>
  <si>
    <t>Social Care Transfer (share of £859m)</t>
  </si>
  <si>
    <t>Other</t>
  </si>
  <si>
    <t>Sub-total Other Programme services</t>
  </si>
  <si>
    <t xml:space="preserve">Total - Commissioning services </t>
  </si>
  <si>
    <t>Other Corporate Costs (Non-Running Costs)</t>
  </si>
  <si>
    <t>CCG Pay costs</t>
  </si>
  <si>
    <t>CSU Re-charge</t>
  </si>
  <si>
    <t>Other Non-pay</t>
  </si>
  <si>
    <t xml:space="preserve">Total Application of Funds </t>
  </si>
  <si>
    <t>Total - Running Costs</t>
  </si>
  <si>
    <t>2013/14 Budgets</t>
  </si>
  <si>
    <t>Acute - Other including non contracted activity</t>
  </si>
  <si>
    <t>CH - Other including non contracted activity</t>
  </si>
  <si>
    <t>Funded Nursing Care</t>
  </si>
  <si>
    <t xml:space="preserve">2% Headroom </t>
  </si>
  <si>
    <t xml:space="preserve">Contingency </t>
  </si>
  <si>
    <t xml:space="preserve">Capital grants </t>
  </si>
  <si>
    <t>Resource Limit</t>
  </si>
  <si>
    <t>Planned Surplus</t>
  </si>
  <si>
    <t>Activity Management &amp; Other specific reserves</t>
  </si>
  <si>
    <t>£'000</t>
  </si>
  <si>
    <t>Sub-total - Reserves</t>
  </si>
  <si>
    <t>2013/14 Savings Plans</t>
  </si>
  <si>
    <t>2013/14 Gross Savings (All figures in £000's)</t>
  </si>
  <si>
    <t>Theme</t>
  </si>
  <si>
    <t>Grand Total</t>
  </si>
  <si>
    <t>Unscheduled Care / Long Term Conditions</t>
  </si>
  <si>
    <t>GHNHSFT</t>
  </si>
  <si>
    <t>Planned Care</t>
  </si>
  <si>
    <t>Primary Care Prescribing</t>
  </si>
  <si>
    <t>Community Care (GCS)</t>
  </si>
  <si>
    <t>GCS, GHNHSFT, Prescribing</t>
  </si>
  <si>
    <t>Mental Health</t>
  </si>
  <si>
    <t>2gether</t>
  </si>
  <si>
    <t>Learning Disabilities</t>
  </si>
  <si>
    <t>2gether, GCC</t>
  </si>
  <si>
    <t>Continuing Health Care</t>
  </si>
  <si>
    <t>CHC</t>
  </si>
  <si>
    <t>Non Clinical</t>
  </si>
  <si>
    <t>CCG</t>
  </si>
  <si>
    <t xml:space="preserve">Transactional QIPP </t>
  </si>
  <si>
    <t>Provider Impacted on            £'000</t>
  </si>
  <si>
    <t>Target Savings          £'000</t>
  </si>
  <si>
    <t>Planned Savings (Rec)            £'000</t>
  </si>
  <si>
    <t>Planned Savings (Non Rec)          £'000</t>
  </si>
  <si>
    <t>Grand Total             £'000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</si>
</sst>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0" xfId="0" applyFont="1" applyFill="1"/>
    <xf numFmtId="0" fontId="3" fillId="3" borderId="0" xfId="0" applyFont="1" applyFill="1"/>
    <xf numFmtId="0" fontId="4" fillId="3" borderId="0" xfId="0" applyFont="1" applyFill="1"/>
    <xf numFmtId="3" fontId="5" fillId="4" borderId="1" xfId="0" applyNumberFormat="1" applyFont="1" applyFill="1" applyBorder="1"/>
    <xf numFmtId="3" fontId="5" fillId="4" borderId="0" xfId="0" applyNumberFormat="1" applyFont="1" applyFill="1" applyBorder="1"/>
    <xf numFmtId="3" fontId="4" fillId="3" borderId="7" xfId="0" applyNumberFormat="1" applyFont="1" applyFill="1" applyBorder="1"/>
    <xf numFmtId="3" fontId="5" fillId="2" borderId="3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2" borderId="2" xfId="0" applyFont="1" applyFill="1" applyBorder="1"/>
    <xf numFmtId="0" fontId="5" fillId="2" borderId="4" xfId="0" applyFont="1" applyFill="1" applyBorder="1" applyAlignment="1">
      <alignment horizontal="center"/>
    </xf>
    <xf numFmtId="0" fontId="5" fillId="3" borderId="5" xfId="0" applyFont="1" applyFill="1" applyBorder="1"/>
    <xf numFmtId="3" fontId="5" fillId="3" borderId="0" xfId="0" applyNumberFormat="1" applyFont="1" applyFill="1" applyBorder="1"/>
    <xf numFmtId="0" fontId="4" fillId="3" borderId="5" xfId="0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3" fontId="5" fillId="2" borderId="4" xfId="0" applyNumberFormat="1" applyFont="1" applyFill="1" applyBorder="1" applyAlignment="1">
      <alignment horizontal="center" wrapText="1"/>
    </xf>
    <xf numFmtId="3" fontId="5" fillId="3" borderId="5" xfId="0" applyNumberFormat="1" applyFont="1" applyFill="1" applyBorder="1"/>
    <xf numFmtId="3" fontId="5" fillId="4" borderId="2" xfId="0" applyNumberFormat="1" applyFont="1" applyFill="1" applyBorder="1"/>
    <xf numFmtId="3" fontId="5" fillId="4" borderId="5" xfId="0" applyNumberFormat="1" applyFont="1" applyFill="1" applyBorder="1"/>
    <xf numFmtId="3" fontId="4" fillId="3" borderId="9" xfId="0" applyNumberFormat="1" applyFont="1" applyFill="1" applyBorder="1"/>
    <xf numFmtId="3" fontId="4" fillId="3" borderId="8" xfId="0" applyNumberFormat="1" applyFont="1" applyFill="1" applyBorder="1"/>
    <xf numFmtId="3" fontId="5" fillId="3" borderId="10" xfId="0" applyNumberFormat="1" applyFont="1" applyFill="1" applyBorder="1"/>
    <xf numFmtId="3" fontId="5" fillId="4" borderId="11" xfId="0" applyNumberFormat="1" applyFont="1" applyFill="1" applyBorder="1"/>
    <xf numFmtId="3" fontId="5" fillId="4" borderId="10" xfId="0" applyNumberFormat="1" applyFont="1" applyFill="1" applyBorder="1"/>
    <xf numFmtId="0" fontId="4" fillId="3" borderId="10" xfId="0" applyFont="1" applyFill="1" applyBorder="1"/>
    <xf numFmtId="3" fontId="5" fillId="2" borderId="12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0" fontId="2" fillId="0" borderId="0" xfId="0" applyFont="1"/>
    <xf numFmtId="0" fontId="1" fillId="0" borderId="0" xfId="0" applyFont="1"/>
    <xf numFmtId="3" fontId="1" fillId="0" borderId="6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13" xfId="0" applyNumberFormat="1" applyFont="1" applyBorder="1"/>
    <xf numFmtId="0" fontId="4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1" fillId="5" borderId="9" xfId="0" applyFont="1" applyFill="1" applyBorder="1" applyAlignment="1">
      <alignment wrapText="1"/>
    </xf>
    <xf numFmtId="164" fontId="1" fillId="5" borderId="8" xfId="0" applyNumberFormat="1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6" fillId="0" borderId="12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164" fontId="2" fillId="0" borderId="10" xfId="0" applyNumberFormat="1" applyFont="1" applyBorder="1" applyAlignment="1">
      <alignment horizontal="right"/>
    </xf>
    <xf numFmtId="164" fontId="1" fillId="5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30" workbookViewId="0">
      <selection activeCell="E44" sqref="E44"/>
    </sheetView>
  </sheetViews>
  <sheetFormatPr defaultRowHeight="14.25" x14ac:dyDescent="0.2"/>
  <cols>
    <col min="1" max="1" width="51.7109375" style="28" bestFit="1" customWidth="1"/>
    <col min="2" max="2" width="9.140625" style="27"/>
    <col min="3" max="16384" width="9.140625" style="28"/>
  </cols>
  <sheetData>
    <row r="1" spans="1:2" ht="15" x14ac:dyDescent="0.25">
      <c r="A1" s="1" t="s">
        <v>6</v>
      </c>
    </row>
    <row r="3" spans="1:2" ht="15" x14ac:dyDescent="0.25">
      <c r="A3" s="29" t="s">
        <v>40</v>
      </c>
    </row>
    <row r="4" spans="1:2" ht="15" x14ac:dyDescent="0.25">
      <c r="B4" s="31" t="s">
        <v>50</v>
      </c>
    </row>
    <row r="5" spans="1:2" x14ac:dyDescent="0.2">
      <c r="A5" s="28" t="s">
        <v>13</v>
      </c>
      <c r="B5" s="27">
        <f>334732+2400</f>
        <v>337132</v>
      </c>
    </row>
    <row r="6" spans="1:2" x14ac:dyDescent="0.2">
      <c r="A6" s="28" t="s">
        <v>14</v>
      </c>
      <c r="B6" s="27">
        <v>5690</v>
      </c>
    </row>
    <row r="7" spans="1:2" x14ac:dyDescent="0.2">
      <c r="A7" s="28" t="s">
        <v>41</v>
      </c>
      <c r="B7" s="27">
        <f>6944+4467</f>
        <v>11411</v>
      </c>
    </row>
    <row r="8" spans="1:2" s="29" customFormat="1" ht="15" x14ac:dyDescent="0.25">
      <c r="A8" s="29" t="s">
        <v>15</v>
      </c>
      <c r="B8" s="30">
        <f>SUM(B5:B7)</f>
        <v>354233</v>
      </c>
    </row>
    <row r="10" spans="1:2" x14ac:dyDescent="0.2">
      <c r="A10" s="28" t="s">
        <v>16</v>
      </c>
      <c r="B10" s="27">
        <v>65451</v>
      </c>
    </row>
    <row r="11" spans="1:2" x14ac:dyDescent="0.2">
      <c r="A11" s="28" t="s">
        <v>17</v>
      </c>
      <c r="B11" s="27">
        <v>322</v>
      </c>
    </row>
    <row r="12" spans="1:2" ht="15" x14ac:dyDescent="0.25">
      <c r="A12" s="29" t="s">
        <v>18</v>
      </c>
      <c r="B12" s="30">
        <f>SUM(B10:B11)</f>
        <v>65773</v>
      </c>
    </row>
    <row r="14" spans="1:2" x14ac:dyDescent="0.2">
      <c r="A14" s="28" t="s">
        <v>19</v>
      </c>
      <c r="B14" s="27">
        <v>66150</v>
      </c>
    </row>
    <row r="15" spans="1:2" x14ac:dyDescent="0.2">
      <c r="A15" s="28" t="s">
        <v>20</v>
      </c>
      <c r="B15" s="27">
        <v>6173</v>
      </c>
    </row>
    <row r="16" spans="1:2" x14ac:dyDescent="0.2">
      <c r="A16" s="28" t="s">
        <v>42</v>
      </c>
      <c r="B16" s="27">
        <f>3693+1047</f>
        <v>4740</v>
      </c>
    </row>
    <row r="17" spans="1:2" s="29" customFormat="1" ht="15" x14ac:dyDescent="0.25">
      <c r="A17" s="29" t="s">
        <v>21</v>
      </c>
      <c r="B17" s="30">
        <f>SUM(B14:B16)</f>
        <v>77063</v>
      </c>
    </row>
    <row r="19" spans="1:2" x14ac:dyDescent="0.2">
      <c r="A19" s="28" t="s">
        <v>22</v>
      </c>
      <c r="B19" s="27">
        <v>27583</v>
      </c>
    </row>
    <row r="20" spans="1:2" x14ac:dyDescent="0.2">
      <c r="A20" s="28" t="s">
        <v>23</v>
      </c>
      <c r="B20" s="27">
        <v>5442</v>
      </c>
    </row>
    <row r="21" spans="1:2" x14ac:dyDescent="0.2">
      <c r="A21" s="28" t="s">
        <v>43</v>
      </c>
      <c r="B21" s="27">
        <v>8970</v>
      </c>
    </row>
    <row r="22" spans="1:2" s="29" customFormat="1" ht="15" x14ac:dyDescent="0.25">
      <c r="A22" s="29" t="s">
        <v>24</v>
      </c>
      <c r="B22" s="30">
        <f>SUM(B19:B21)</f>
        <v>41995</v>
      </c>
    </row>
    <row r="24" spans="1:2" x14ac:dyDescent="0.2">
      <c r="A24" s="28" t="s">
        <v>25</v>
      </c>
      <c r="B24" s="27">
        <v>88240</v>
      </c>
    </row>
    <row r="25" spans="1:2" x14ac:dyDescent="0.2">
      <c r="A25" s="28" t="s">
        <v>26</v>
      </c>
      <c r="B25" s="27">
        <v>5486</v>
      </c>
    </row>
    <row r="26" spans="1:2" x14ac:dyDescent="0.2">
      <c r="A26" s="28" t="s">
        <v>27</v>
      </c>
      <c r="B26" s="27">
        <v>8108</v>
      </c>
    </row>
    <row r="27" spans="1:2" s="29" customFormat="1" ht="15" x14ac:dyDescent="0.25">
      <c r="A27" s="29" t="s">
        <v>28</v>
      </c>
      <c r="B27" s="30">
        <f>SUM(B24:B26)</f>
        <v>101834</v>
      </c>
    </row>
    <row r="29" spans="1:2" x14ac:dyDescent="0.2">
      <c r="A29" s="28" t="s">
        <v>29</v>
      </c>
      <c r="B29" s="27">
        <v>1547</v>
      </c>
    </row>
    <row r="30" spans="1:2" x14ac:dyDescent="0.2">
      <c r="A30" s="28" t="s">
        <v>30</v>
      </c>
      <c r="B30" s="27">
        <v>9055</v>
      </c>
    </row>
    <row r="31" spans="1:2" x14ac:dyDescent="0.2">
      <c r="A31" s="28" t="s">
        <v>31</v>
      </c>
      <c r="B31" s="27">
        <v>11275</v>
      </c>
    </row>
    <row r="32" spans="1:2" s="29" customFormat="1" ht="15" x14ac:dyDescent="0.25">
      <c r="A32" s="29" t="s">
        <v>32</v>
      </c>
      <c r="B32" s="30">
        <f>SUM(B29:B31)</f>
        <v>21877</v>
      </c>
    </row>
    <row r="34" spans="1:2" x14ac:dyDescent="0.2">
      <c r="A34" s="28" t="s">
        <v>45</v>
      </c>
      <c r="B34" s="27">
        <v>3379</v>
      </c>
    </row>
    <row r="35" spans="1:2" x14ac:dyDescent="0.2">
      <c r="A35" s="28" t="s">
        <v>44</v>
      </c>
      <c r="B35" s="27">
        <v>13515</v>
      </c>
    </row>
    <row r="36" spans="1:2" x14ac:dyDescent="0.2">
      <c r="A36" s="28" t="s">
        <v>49</v>
      </c>
      <c r="B36" s="27">
        <f>4330+3700</f>
        <v>8030</v>
      </c>
    </row>
    <row r="37" spans="1:2" s="29" customFormat="1" ht="15" x14ac:dyDescent="0.25">
      <c r="A37" s="29" t="s">
        <v>51</v>
      </c>
      <c r="B37" s="30">
        <f>SUM(B34:B36)</f>
        <v>24924</v>
      </c>
    </row>
    <row r="39" spans="1:2" s="29" customFormat="1" ht="15" x14ac:dyDescent="0.25">
      <c r="A39" s="29" t="s">
        <v>33</v>
      </c>
      <c r="B39" s="30">
        <f>+B8+B12+B17+B22+B27+B32+B37</f>
        <v>687699</v>
      </c>
    </row>
    <row r="41" spans="1:2" x14ac:dyDescent="0.2">
      <c r="A41" s="28" t="s">
        <v>34</v>
      </c>
    </row>
    <row r="42" spans="1:2" x14ac:dyDescent="0.2">
      <c r="A42" s="28" t="s">
        <v>35</v>
      </c>
      <c r="B42" s="27">
        <v>6799</v>
      </c>
    </row>
    <row r="43" spans="1:2" x14ac:dyDescent="0.2">
      <c r="A43" s="28" t="s">
        <v>36</v>
      </c>
      <c r="B43" s="27">
        <v>4800</v>
      </c>
    </row>
    <row r="44" spans="1:2" x14ac:dyDescent="0.2">
      <c r="A44" s="28" t="s">
        <v>37</v>
      </c>
      <c r="B44" s="27">
        <f>1325+3635-1469</f>
        <v>3491</v>
      </c>
    </row>
    <row r="45" spans="1:2" s="29" customFormat="1" ht="15" x14ac:dyDescent="0.25">
      <c r="A45" s="29" t="s">
        <v>39</v>
      </c>
      <c r="B45" s="30">
        <f>SUM(B42:B44)</f>
        <v>15090</v>
      </c>
    </row>
    <row r="47" spans="1:2" s="29" customFormat="1" ht="15.75" thickBot="1" x14ac:dyDescent="0.3">
      <c r="A47" s="29" t="s">
        <v>38</v>
      </c>
      <c r="B47" s="32">
        <f>+B39+B45</f>
        <v>702789</v>
      </c>
    </row>
    <row r="49" spans="1:2" ht="15" x14ac:dyDescent="0.25">
      <c r="A49" s="29" t="s">
        <v>47</v>
      </c>
      <c r="B49" s="27">
        <f>+'Appendix 2'!D17</f>
        <v>709646</v>
      </c>
    </row>
    <row r="50" spans="1:2" ht="15" x14ac:dyDescent="0.25">
      <c r="A50" s="29"/>
    </row>
    <row r="51" spans="1:2" ht="15.75" thickBot="1" x14ac:dyDescent="0.3">
      <c r="A51" s="29" t="s">
        <v>48</v>
      </c>
      <c r="B51" s="32">
        <f>+B49-B47</f>
        <v>6857</v>
      </c>
    </row>
  </sheetData>
  <pageMargins left="0.70866141732283472" right="0.70866141732283472" top="0.55118110236220474" bottom="0.74803149606299213" header="0.78740157480314965" footer="0.31496062992125984"/>
  <pageSetup paperSize="9" orientation="portrait" r:id="rId1"/>
  <headerFooter>
    <oddHeader>&amp;R&amp;"Arial,Bold"&amp;12&amp;A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A13" sqref="A13:XFD13"/>
    </sheetView>
  </sheetViews>
  <sheetFormatPr defaultRowHeight="15" x14ac:dyDescent="0.2"/>
  <cols>
    <col min="1" max="1" width="55.42578125" style="3" customWidth="1"/>
    <col min="2" max="4" width="12.140625" style="3" customWidth="1"/>
    <col min="5" max="16384" width="9.140625" style="3"/>
  </cols>
  <sheetData>
    <row r="1" spans="1:4" ht="15.75" x14ac:dyDescent="0.25">
      <c r="A1" s="2" t="s">
        <v>6</v>
      </c>
    </row>
    <row r="2" spans="1:4" ht="24" customHeight="1" x14ac:dyDescent="0.25">
      <c r="A2" s="2"/>
    </row>
    <row r="3" spans="1:4" ht="15.75" x14ac:dyDescent="0.25">
      <c r="A3" s="2" t="s">
        <v>12</v>
      </c>
    </row>
    <row r="5" spans="1:4" x14ac:dyDescent="0.2">
      <c r="A5" s="9"/>
      <c r="B5" s="35" t="s">
        <v>0</v>
      </c>
      <c r="C5" s="36"/>
      <c r="D5" s="37"/>
    </row>
    <row r="6" spans="1:4" s="8" customFormat="1" ht="45" x14ac:dyDescent="0.2">
      <c r="A6" s="10" t="s">
        <v>1</v>
      </c>
      <c r="B6" s="16" t="s">
        <v>7</v>
      </c>
      <c r="C6" s="7" t="s">
        <v>8</v>
      </c>
      <c r="D6" s="26" t="s">
        <v>9</v>
      </c>
    </row>
    <row r="7" spans="1:4" x14ac:dyDescent="0.2">
      <c r="A7" s="11" t="s">
        <v>2</v>
      </c>
      <c r="B7" s="17">
        <v>660548</v>
      </c>
      <c r="C7" s="12"/>
      <c r="D7" s="22">
        <f>+C7+B7</f>
        <v>660548</v>
      </c>
    </row>
    <row r="8" spans="1:4" x14ac:dyDescent="0.2">
      <c r="A8" s="11" t="s">
        <v>3</v>
      </c>
      <c r="B8" s="17">
        <v>15193</v>
      </c>
      <c r="C8" s="12"/>
      <c r="D8" s="22">
        <f>+C8+B8</f>
        <v>15193</v>
      </c>
    </row>
    <row r="9" spans="1:4" x14ac:dyDescent="0.2">
      <c r="A9" s="11"/>
      <c r="B9" s="18">
        <f>+SUM(B7:B8)</f>
        <v>675741</v>
      </c>
      <c r="C9" s="4">
        <f t="shared" ref="C9:D9" si="0">+SUM(C7:C8)</f>
        <v>0</v>
      </c>
      <c r="D9" s="23">
        <f t="shared" si="0"/>
        <v>675741</v>
      </c>
    </row>
    <row r="10" spans="1:4" x14ac:dyDescent="0.2">
      <c r="A10" s="11"/>
      <c r="B10" s="19"/>
      <c r="C10" s="5"/>
      <c r="D10" s="24"/>
    </row>
    <row r="11" spans="1:4" x14ac:dyDescent="0.2">
      <c r="A11" s="11" t="s">
        <v>4</v>
      </c>
      <c r="B11" s="17">
        <v>15090</v>
      </c>
      <c r="C11" s="12"/>
      <c r="D11" s="22">
        <f t="shared" ref="D11:D14" si="1">+C11+B11</f>
        <v>15090</v>
      </c>
    </row>
    <row r="12" spans="1:4" x14ac:dyDescent="0.2">
      <c r="A12" s="11" t="s">
        <v>46</v>
      </c>
      <c r="B12" s="17">
        <v>3700</v>
      </c>
      <c r="C12" s="12"/>
      <c r="D12" s="22">
        <f t="shared" si="1"/>
        <v>3700</v>
      </c>
    </row>
    <row r="13" spans="1:4" x14ac:dyDescent="0.2">
      <c r="A13" s="11" t="s">
        <v>10</v>
      </c>
      <c r="B13" s="17"/>
      <c r="C13" s="12">
        <v>6316</v>
      </c>
      <c r="D13" s="22">
        <f t="shared" si="1"/>
        <v>6316</v>
      </c>
    </row>
    <row r="14" spans="1:4" x14ac:dyDescent="0.2">
      <c r="A14" s="11" t="s">
        <v>11</v>
      </c>
      <c r="B14" s="17"/>
      <c r="C14" s="12">
        <f>14+107+6+113-34-412-50</f>
        <v>-256</v>
      </c>
      <c r="D14" s="22">
        <f t="shared" si="1"/>
        <v>-256</v>
      </c>
    </row>
    <row r="15" spans="1:4" x14ac:dyDescent="0.2">
      <c r="A15" s="11" t="s">
        <v>5</v>
      </c>
      <c r="B15" s="17"/>
      <c r="C15" s="12">
        <v>9055</v>
      </c>
      <c r="D15" s="22">
        <f>+C15+B15</f>
        <v>9055</v>
      </c>
    </row>
    <row r="16" spans="1:4" x14ac:dyDescent="0.2">
      <c r="A16" s="13"/>
      <c r="B16" s="13"/>
      <c r="C16" s="14"/>
      <c r="D16" s="25"/>
    </row>
    <row r="17" spans="1:4" x14ac:dyDescent="0.2">
      <c r="A17" s="15"/>
      <c r="B17" s="20">
        <f>SUM(B9:B16)</f>
        <v>694531</v>
      </c>
      <c r="C17" s="6">
        <f>SUM(C9:C16)</f>
        <v>15115</v>
      </c>
      <c r="D17" s="21">
        <f>SUM(D9:D16)</f>
        <v>709646</v>
      </c>
    </row>
  </sheetData>
  <mergeCells count="1">
    <mergeCell ref="B5:D5"/>
  </mergeCells>
  <pageMargins left="0.70866141732283472" right="0.70866141732283472" top="0.94488188976377963" bottom="0.74803149606299213" header="0.78740157480314965" footer="0.31496062992125984"/>
  <pageSetup paperSize="9" scale="95" orientation="portrait" r:id="rId1"/>
  <headerFooter>
    <oddHeader>&amp;R&amp;"-,Bold"&amp;14&amp;A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4" workbookViewId="0">
      <selection activeCell="D8" sqref="D8"/>
    </sheetView>
  </sheetViews>
  <sheetFormatPr defaultRowHeight="15" x14ac:dyDescent="0.2"/>
  <cols>
    <col min="1" max="1" width="33.7109375" style="33" customWidth="1"/>
    <col min="2" max="6" width="14.42578125" style="33" customWidth="1"/>
    <col min="7" max="16384" width="9.140625" style="33"/>
  </cols>
  <sheetData>
    <row r="1" spans="1:7" ht="15.75" x14ac:dyDescent="0.25">
      <c r="A1" s="2" t="s">
        <v>6</v>
      </c>
    </row>
    <row r="3" spans="1:7" ht="15.75" x14ac:dyDescent="0.25">
      <c r="A3" s="34" t="s">
        <v>52</v>
      </c>
    </row>
    <row r="5" spans="1:7" ht="15.75" x14ac:dyDescent="0.25">
      <c r="A5" s="44"/>
      <c r="B5" s="38" t="s">
        <v>53</v>
      </c>
      <c r="C5" s="38"/>
      <c r="D5" s="38"/>
      <c r="E5" s="38"/>
      <c r="F5" s="38"/>
    </row>
    <row r="6" spans="1:7" ht="60" x14ac:dyDescent="0.2">
      <c r="A6" s="39" t="s">
        <v>54</v>
      </c>
      <c r="B6" s="40" t="s">
        <v>71</v>
      </c>
      <c r="C6" s="40" t="s">
        <v>72</v>
      </c>
      <c r="D6" s="40" t="s">
        <v>73</v>
      </c>
      <c r="E6" s="40" t="s">
        <v>74</v>
      </c>
      <c r="F6" s="40" t="s">
        <v>75</v>
      </c>
    </row>
    <row r="7" spans="1:7" ht="28.5" x14ac:dyDescent="0.2">
      <c r="A7" s="45" t="s">
        <v>56</v>
      </c>
      <c r="B7" s="41" t="s">
        <v>57</v>
      </c>
      <c r="C7" s="48">
        <v>4900</v>
      </c>
      <c r="D7" s="48">
        <f>4900-45</f>
        <v>4855</v>
      </c>
      <c r="E7" s="48">
        <v>0</v>
      </c>
      <c r="F7" s="48">
        <f>+E7+D7</f>
        <v>4855</v>
      </c>
      <c r="G7" s="47"/>
    </row>
    <row r="8" spans="1:7" x14ac:dyDescent="0.2">
      <c r="A8" s="45" t="s">
        <v>58</v>
      </c>
      <c r="B8" s="41" t="s">
        <v>57</v>
      </c>
      <c r="C8" s="48">
        <v>2600</v>
      </c>
      <c r="D8" s="48">
        <v>2600</v>
      </c>
      <c r="E8" s="48">
        <v>0</v>
      </c>
      <c r="F8" s="48">
        <f t="shared" ref="F8:F15" si="0">+E8+D8</f>
        <v>2600</v>
      </c>
      <c r="G8" s="47"/>
    </row>
    <row r="9" spans="1:7" ht="25.5" x14ac:dyDescent="0.2">
      <c r="A9" s="45" t="s">
        <v>25</v>
      </c>
      <c r="B9" s="41" t="s">
        <v>59</v>
      </c>
      <c r="C9" s="48">
        <v>4000</v>
      </c>
      <c r="D9" s="48">
        <v>4000</v>
      </c>
      <c r="E9" s="48">
        <v>0</v>
      </c>
      <c r="F9" s="48">
        <f t="shared" si="0"/>
        <v>4000</v>
      </c>
      <c r="G9" s="47"/>
    </row>
    <row r="10" spans="1:7" ht="38.25" x14ac:dyDescent="0.2">
      <c r="A10" s="45" t="s">
        <v>60</v>
      </c>
      <c r="B10" s="41" t="s">
        <v>61</v>
      </c>
      <c r="C10" s="48">
        <v>3000</v>
      </c>
      <c r="D10" s="48">
        <v>3000</v>
      </c>
      <c r="E10" s="48">
        <v>0</v>
      </c>
      <c r="F10" s="48">
        <f t="shared" si="0"/>
        <v>3000</v>
      </c>
      <c r="G10" s="47"/>
    </row>
    <row r="11" spans="1:7" x14ac:dyDescent="0.2">
      <c r="A11" s="45" t="s">
        <v>62</v>
      </c>
      <c r="B11" s="41" t="s">
        <v>63</v>
      </c>
      <c r="C11" s="48">
        <v>200</v>
      </c>
      <c r="D11" s="48">
        <v>245</v>
      </c>
      <c r="E11" s="48">
        <v>0</v>
      </c>
      <c r="F11" s="48">
        <f t="shared" si="0"/>
        <v>245</v>
      </c>
      <c r="G11" s="47"/>
    </row>
    <row r="12" spans="1:7" x14ac:dyDescent="0.2">
      <c r="A12" s="45" t="s">
        <v>64</v>
      </c>
      <c r="B12" s="41" t="s">
        <v>65</v>
      </c>
      <c r="C12" s="48">
        <v>1100</v>
      </c>
      <c r="D12" s="48">
        <f>600+500</f>
        <v>1100</v>
      </c>
      <c r="E12" s="48">
        <v>0</v>
      </c>
      <c r="F12" s="48">
        <f t="shared" si="0"/>
        <v>1100</v>
      </c>
      <c r="G12" s="47"/>
    </row>
    <row r="13" spans="1:7" x14ac:dyDescent="0.2">
      <c r="A13" s="45" t="s">
        <v>66</v>
      </c>
      <c r="B13" s="41" t="s">
        <v>67</v>
      </c>
      <c r="C13" s="48">
        <v>1500</v>
      </c>
      <c r="D13" s="48">
        <v>1500</v>
      </c>
      <c r="E13" s="48">
        <v>0</v>
      </c>
      <c r="F13" s="48">
        <f t="shared" si="0"/>
        <v>1500</v>
      </c>
      <c r="G13" s="47"/>
    </row>
    <row r="14" spans="1:7" x14ac:dyDescent="0.2">
      <c r="A14" s="45" t="s">
        <v>68</v>
      </c>
      <c r="B14" s="41" t="s">
        <v>69</v>
      </c>
      <c r="C14" s="48">
        <v>0</v>
      </c>
      <c r="D14" s="48">
        <v>0</v>
      </c>
      <c r="E14" s="48">
        <v>0</v>
      </c>
      <c r="F14" s="48">
        <f t="shared" si="0"/>
        <v>0</v>
      </c>
      <c r="G14" s="47"/>
    </row>
    <row r="15" spans="1:7" x14ac:dyDescent="0.2">
      <c r="A15" s="45" t="s">
        <v>70</v>
      </c>
      <c r="B15" s="46" t="s">
        <v>57</v>
      </c>
      <c r="C15" s="48">
        <v>1000</v>
      </c>
      <c r="D15" s="48">
        <v>1000</v>
      </c>
      <c r="E15" s="48">
        <v>0</v>
      </c>
      <c r="F15" s="48">
        <f t="shared" si="0"/>
        <v>1000</v>
      </c>
      <c r="G15" s="47"/>
    </row>
    <row r="16" spans="1:7" ht="15.75" x14ac:dyDescent="0.25">
      <c r="A16" s="42" t="s">
        <v>55</v>
      </c>
      <c r="B16" s="43"/>
      <c r="C16" s="49">
        <f>SUM(C7:C15)</f>
        <v>18300</v>
      </c>
      <c r="D16" s="49">
        <f>SUM(D7:D15)</f>
        <v>18300</v>
      </c>
      <c r="E16" s="49">
        <f>SUM(E7:E15)</f>
        <v>0</v>
      </c>
      <c r="F16" s="49">
        <f>SUM(F7:F15)</f>
        <v>18300</v>
      </c>
    </row>
  </sheetData>
  <mergeCells count="1">
    <mergeCell ref="B5:F5"/>
  </mergeCells>
  <pageMargins left="1.1023622047244095" right="1.1023622047244095" top="1.1417322834645669" bottom="1.1417322834645669" header="0.78740157480314965" footer="0.70866141732283472"/>
  <pageSetup paperSize="9" orientation="landscape" r:id="rId1"/>
  <headerFooter>
    <oddHeader>&amp;R&amp;"Arial,Regular"&amp;12&amp;A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1</vt:lpstr>
      <vt:lpstr>Appendix 2</vt:lpstr>
      <vt:lpstr>Appendix 3</vt:lpstr>
      <vt:lpstr>'Appendix 3'!Print_Area</vt:lpstr>
    </vt:vector>
  </TitlesOfParts>
  <Company>Wiltshire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 Cath</dc:creator>
  <cp:lastModifiedBy>Leech Cath</cp:lastModifiedBy>
  <cp:lastPrinted>2013-03-28T10:36:05Z</cp:lastPrinted>
  <dcterms:created xsi:type="dcterms:W3CDTF">2013-03-27T20:27:03Z</dcterms:created>
  <dcterms:modified xsi:type="dcterms:W3CDTF">2013-03-28T10:36:10Z</dcterms:modified>
</cp:coreProperties>
</file>